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INESS\NZCC\Productivity Tools\Integration\"/>
    </mc:Choice>
  </mc:AlternateContent>
  <bookViews>
    <workbookView xWindow="480" yWindow="90" windowWidth="12300" windowHeight="8070"/>
  </bookViews>
  <sheets>
    <sheet name="Component sales" sheetId="2" r:id="rId1"/>
    <sheet name="Sales per Branch" sheetId="7" r:id="rId2"/>
    <sheet name="Stocks" sheetId="6" r:id="rId3"/>
    <sheet name="Special prices" sheetId="3" r:id="rId4"/>
    <sheet name="Specials chart" sheetId="8" r:id="rId5"/>
    <sheet name="Branch sales" sheetId="9" r:id="rId6"/>
    <sheet name="Overall sales" sheetId="1" r:id="rId7"/>
    <sheet name="Overall sales chart" sheetId="10" r:id="rId8"/>
    <sheet name="Sales income" sheetId="11" r:id="rId9"/>
  </sheets>
  <calcPr calcId="162913"/>
</workbook>
</file>

<file path=xl/calcChain.xml><?xml version="1.0" encoding="utf-8"?>
<calcChain xmlns="http://schemas.openxmlformats.org/spreadsheetml/2006/main">
  <c r="D10" i="11" l="1"/>
  <c r="E10" i="11" s="1"/>
  <c r="D9" i="11"/>
  <c r="E9" i="11" s="1"/>
  <c r="D8" i="11"/>
  <c r="E8" i="11"/>
  <c r="F8" i="11" s="1"/>
  <c r="D7" i="11"/>
  <c r="E7" i="11" s="1"/>
  <c r="D6" i="11"/>
  <c r="E6" i="11" s="1"/>
  <c r="F6" i="11" s="1"/>
  <c r="D5" i="11"/>
  <c r="E5" i="11" s="1"/>
  <c r="D4" i="11"/>
  <c r="E4" i="11" s="1"/>
  <c r="D3" i="11"/>
  <c r="E3" i="11" s="1"/>
  <c r="D2" i="11"/>
  <c r="E2" i="11" s="1"/>
  <c r="E11" i="9"/>
  <c r="D11" i="9"/>
  <c r="C11" i="9"/>
  <c r="B11" i="9"/>
  <c r="F10" i="9"/>
  <c r="F9" i="9"/>
  <c r="F8" i="9"/>
  <c r="F7" i="9"/>
  <c r="F6" i="9"/>
  <c r="F5" i="9"/>
  <c r="F4" i="9"/>
  <c r="F3" i="9"/>
  <c r="F2" i="9"/>
  <c r="C3" i="3"/>
  <c r="C6" i="3"/>
  <c r="D6" i="3" s="1"/>
  <c r="C5" i="3"/>
  <c r="D5" i="3" s="1"/>
  <c r="C2" i="3"/>
  <c r="D2" i="3" s="1"/>
  <c r="C10" i="3"/>
  <c r="D10" i="3" s="1"/>
  <c r="F3" i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B12" i="1"/>
  <c r="C12" i="1"/>
  <c r="D12" i="1"/>
  <c r="E12" i="1"/>
  <c r="D3" i="3"/>
  <c r="C4" i="3"/>
  <c r="D4" i="3" s="1"/>
  <c r="C7" i="3"/>
  <c r="D7" i="3" s="1"/>
  <c r="C8" i="3"/>
  <c r="D8" i="3" s="1"/>
  <c r="C9" i="3"/>
  <c r="D9" i="3" s="1"/>
  <c r="F3" i="6"/>
  <c r="G3" i="6"/>
  <c r="F4" i="6"/>
  <c r="G4" i="6"/>
  <c r="F5" i="6"/>
  <c r="G5" i="6"/>
  <c r="F6" i="6"/>
  <c r="G6" i="6"/>
  <c r="F7" i="6"/>
  <c r="G7" i="6"/>
  <c r="F8" i="6"/>
  <c r="G8" i="6"/>
  <c r="F9" i="6"/>
  <c r="G9" i="6"/>
  <c r="F10" i="6"/>
  <c r="G10" i="6"/>
  <c r="F11" i="6"/>
  <c r="G11" i="6"/>
  <c r="B12" i="6"/>
  <c r="C12" i="6"/>
  <c r="D12" i="6"/>
  <c r="E12" i="6"/>
  <c r="F3" i="2"/>
  <c r="F4" i="2"/>
  <c r="F5" i="2"/>
  <c r="F6" i="2"/>
  <c r="F7" i="2"/>
  <c r="F8" i="2"/>
  <c r="F9" i="2"/>
  <c r="F10" i="2"/>
  <c r="F11" i="2"/>
  <c r="B12" i="2"/>
  <c r="C12" i="2"/>
  <c r="D12" i="2"/>
  <c r="E12" i="2"/>
  <c r="F7" i="11" l="1"/>
  <c r="F3" i="11"/>
  <c r="F4" i="11"/>
  <c r="I9" i="1"/>
  <c r="J9" i="1" s="1"/>
  <c r="I8" i="1"/>
  <c r="J8" i="1"/>
  <c r="I5" i="1"/>
  <c r="J5" i="1"/>
  <c r="I4" i="1"/>
  <c r="J4" i="1" s="1"/>
  <c r="I11" i="1"/>
  <c r="J11" i="1" s="1"/>
  <c r="I7" i="1"/>
  <c r="J7" i="1"/>
  <c r="I3" i="1"/>
  <c r="J3" i="1"/>
  <c r="I10" i="1"/>
  <c r="J10" i="1" s="1"/>
  <c r="I6" i="1"/>
  <c r="J6" i="1" s="1"/>
  <c r="F2" i="11"/>
  <c r="F10" i="11"/>
  <c r="F5" i="11"/>
  <c r="F9" i="11"/>
</calcChain>
</file>

<file path=xl/sharedStrings.xml><?xml version="1.0" encoding="utf-8"?>
<sst xmlns="http://schemas.openxmlformats.org/spreadsheetml/2006/main" count="100" uniqueCount="27">
  <si>
    <t>Computer Discount Centre</t>
  </si>
  <si>
    <t>Component</t>
  </si>
  <si>
    <t>Hastings</t>
  </si>
  <si>
    <t>Napier</t>
  </si>
  <si>
    <t>Taradale</t>
  </si>
  <si>
    <t>Taupo</t>
  </si>
  <si>
    <t>Units sold</t>
  </si>
  <si>
    <t>Unit cost</t>
  </si>
  <si>
    <t>Sales</t>
  </si>
  <si>
    <t>GST</t>
  </si>
  <si>
    <t>Total Sales</t>
  </si>
  <si>
    <t>128MB PC2100 RAM</t>
  </si>
  <si>
    <t>Branch Totals</t>
  </si>
  <si>
    <t>Totals</t>
  </si>
  <si>
    <t>Special</t>
  </si>
  <si>
    <t>Discount</t>
  </si>
  <si>
    <t>Standard</t>
  </si>
  <si>
    <t>Units held</t>
  </si>
  <si>
    <t>Average</t>
  </si>
  <si>
    <t>ACER 17" LCD VDU</t>
  </si>
  <si>
    <t>SONY 5Gb DRIVE</t>
  </si>
  <si>
    <t>SAMSUNG 160 GB HD</t>
  </si>
  <si>
    <t>GENIUS EASYTRACK</t>
  </si>
  <si>
    <t>COMPAQ 80GB HD</t>
  </si>
  <si>
    <t>INTEL P4 MBD</t>
  </si>
  <si>
    <t>INTEL4 CPU 3.06GHZ</t>
  </si>
  <si>
    <t>GENIUS WLESS KBD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</si>
</sst>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;[Red]\-&quot;$&quot;#,##0.00"/>
  </numFmts>
  <fonts count="8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8" fontId="3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8" fontId="4" fillId="0" borderId="0" xfId="0" applyNumberFormat="1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/>
    <xf numFmtId="3" fontId="3" fillId="0" borderId="4" xfId="0" applyNumberFormat="1" applyFont="1" applyBorder="1" applyAlignment="1">
      <alignment horizontal="right"/>
    </xf>
    <xf numFmtId="3" fontId="3" fillId="0" borderId="4" xfId="0" applyNumberFormat="1" applyFont="1" applyBorder="1"/>
    <xf numFmtId="3" fontId="5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lt1"/>
                </a:solidFill>
                <a:latin typeface="+mn-lt"/>
                <a:ea typeface="+mn-ea"/>
                <a:cs typeface="+mn-cs"/>
              </a:rPr>
              <a:t>Sales per branch</a:t>
            </a:r>
            <a:endParaRPr lang="en-US"/>
          </a:p>
        </c:rich>
      </c:tx>
      <c:layout>
        <c:manualLayout>
          <c:xMode val="edge"/>
          <c:yMode val="edge"/>
          <c:x val="0.21485090405365995"/>
          <c:y val="0.4563491542723826"/>
        </c:manualLayout>
      </c:layout>
      <c:overlay val="1"/>
      <c:spPr>
        <a:gradFill rotWithShape="1">
          <a:gsLst>
            <a:gs pos="0">
              <a:schemeClr val="accent5">
                <a:shade val="51000"/>
                <a:satMod val="130000"/>
              </a:schemeClr>
            </a:gs>
            <a:gs pos="80000">
              <a:schemeClr val="accent5">
                <a:shade val="93000"/>
                <a:satMod val="130000"/>
              </a:schemeClr>
            </a:gs>
            <a:gs pos="100000">
              <a:schemeClr val="accent5"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c:spPr>
    </c:title>
    <c:autoTitleDeleted val="0"/>
    <c:plotArea>
      <c:layout>
        <c:manualLayout>
          <c:layoutTarget val="inner"/>
          <c:xMode val="edge"/>
          <c:yMode val="edge"/>
          <c:x val="3.3384889388826396E-2"/>
          <c:y val="3.3160854893138365E-2"/>
          <c:w val="0.94910354955630549"/>
          <c:h val="0.94910354955630549"/>
        </c:manualLayout>
      </c:layout>
      <c:pie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4BB-41F9-8C9F-152B0FD972F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64BB-41F9-8C9F-152B0FD972F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64BB-41F9-8C9F-152B0FD972F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64BB-41F9-8C9F-152B0FD972F3}"/>
              </c:ext>
            </c:extLst>
          </c:dPt>
          <c:dLbls>
            <c:spPr>
              <a:gradFill rotWithShape="1">
                <a:gsLst>
                  <a:gs pos="0">
                    <a:schemeClr val="accent5">
                      <a:tint val="50000"/>
                      <a:satMod val="300000"/>
                    </a:schemeClr>
                  </a:gs>
                  <a:gs pos="35000">
                    <a:schemeClr val="accent5">
                      <a:tint val="37000"/>
                      <a:satMod val="300000"/>
                    </a:schemeClr>
                  </a:gs>
                  <a:gs pos="100000">
                    <a:schemeClr val="accent5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'Component sales'!$B$2:$E$2</c:f>
              <c:strCache>
                <c:ptCount val="4"/>
                <c:pt idx="0">
                  <c:v>Hastings</c:v>
                </c:pt>
                <c:pt idx="1">
                  <c:v>Napier</c:v>
                </c:pt>
                <c:pt idx="2">
                  <c:v>Taradale</c:v>
                </c:pt>
                <c:pt idx="3">
                  <c:v>Taupo</c:v>
                </c:pt>
              </c:strCache>
            </c:strRef>
          </c:cat>
          <c:val>
            <c:numRef>
              <c:f>'Component sales'!$B$12:$E$12</c:f>
              <c:numCache>
                <c:formatCode>#,##0</c:formatCode>
                <c:ptCount val="4"/>
                <c:pt idx="0">
                  <c:v>24</c:v>
                </c:pt>
                <c:pt idx="1">
                  <c:v>26</c:v>
                </c:pt>
                <c:pt idx="2">
                  <c:v>26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BB-41F9-8C9F-152B0FD9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NZ">
                <a:solidFill>
                  <a:schemeClr val="lt1"/>
                </a:solidFill>
                <a:latin typeface="+mn-lt"/>
                <a:ea typeface="+mn-ea"/>
                <a:cs typeface="+mn-cs"/>
              </a:rPr>
              <a:t>Specials</a:t>
            </a:r>
            <a:endParaRPr lang="en-NZ"/>
          </a:p>
        </c:rich>
      </c:tx>
      <c:layout>
        <c:manualLayout>
          <c:xMode val="edge"/>
          <c:yMode val="edge"/>
          <c:x val="0.40642232973890313"/>
          <c:y val="9.2592592592592587E-2"/>
        </c:manualLayout>
      </c:layout>
      <c:overlay val="1"/>
      <c:spPr>
        <a:gradFill rotWithShape="1">
          <a:gsLst>
            <a:gs pos="0">
              <a:schemeClr val="dk1">
                <a:shade val="51000"/>
                <a:satMod val="130000"/>
              </a:schemeClr>
            </a:gs>
            <a:gs pos="80000">
              <a:schemeClr val="dk1">
                <a:shade val="93000"/>
                <a:satMod val="130000"/>
              </a:schemeClr>
            </a:gs>
            <a:gs pos="100000">
              <a:schemeClr val="dk1">
                <a:shade val="94000"/>
                <a:satMod val="135000"/>
              </a:schemeClr>
            </a:gs>
          </a:gsLst>
          <a:lin ang="16200000" scaled="0"/>
        </a:gradFill>
        <a:ln w="9525" cap="flat" cmpd="sng" algn="ctr">
          <a:solidFill>
            <a:schemeClr val="dk1">
              <a:shade val="95000"/>
              <a:satMod val="10500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2700240594925635"/>
          <c:y val="8.3807961504811887E-2"/>
          <c:w val="0.85250853018372708"/>
          <c:h val="0.6212598425196849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'Special prices'!$B$1</c:f>
              <c:strCache>
                <c:ptCount val="1"/>
                <c:pt idx="0">
                  <c:v>Standard</c:v>
                </c:pt>
              </c:strCache>
            </c:strRef>
          </c:tx>
          <c:invertIfNegative val="0"/>
          <c:cat>
            <c:strRef>
              <c:f>'Special prices'!$A$2:$A$10</c:f>
              <c:strCache>
                <c:ptCount val="9"/>
                <c:pt idx="0">
                  <c:v>INTEL4 CPU 3.06GHZ</c:v>
                </c:pt>
                <c:pt idx="1">
                  <c:v>ACER 17" LCD VDU</c:v>
                </c:pt>
                <c:pt idx="2">
                  <c:v>SAMSUNG 160 GB HD</c:v>
                </c:pt>
                <c:pt idx="3">
                  <c:v>INTEL P4 MBD</c:v>
                </c:pt>
                <c:pt idx="4">
                  <c:v>COMPAQ 80GB HD</c:v>
                </c:pt>
                <c:pt idx="5">
                  <c:v>GENIUS WLESS KBD</c:v>
                </c:pt>
                <c:pt idx="6">
                  <c:v>GENIUS EASYTRACK</c:v>
                </c:pt>
                <c:pt idx="7">
                  <c:v>128MB PC2100 RAM</c:v>
                </c:pt>
                <c:pt idx="8">
                  <c:v>SONY 5Gb DRIVE</c:v>
                </c:pt>
              </c:strCache>
            </c:strRef>
          </c:cat>
          <c:val>
            <c:numRef>
              <c:f>'Special prices'!$B$2:$B$10</c:f>
              <c:numCache>
                <c:formatCode>"$"#,##0.00_);[Red]\("$"#,##0.00\)</c:formatCode>
                <c:ptCount val="9"/>
                <c:pt idx="0">
                  <c:v>545</c:v>
                </c:pt>
                <c:pt idx="1">
                  <c:v>325</c:v>
                </c:pt>
                <c:pt idx="2">
                  <c:v>189</c:v>
                </c:pt>
                <c:pt idx="3">
                  <c:v>165</c:v>
                </c:pt>
                <c:pt idx="4">
                  <c:v>165</c:v>
                </c:pt>
                <c:pt idx="5">
                  <c:v>85</c:v>
                </c:pt>
                <c:pt idx="6">
                  <c:v>59</c:v>
                </c:pt>
                <c:pt idx="7">
                  <c:v>39</c:v>
                </c:pt>
                <c:pt idx="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28-47D9-A658-A4FB199CB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9786720"/>
        <c:axId val="399785152"/>
      </c:barChart>
      <c:lineChart>
        <c:grouping val="standard"/>
        <c:varyColors val="0"/>
        <c:ser>
          <c:idx val="0"/>
          <c:order val="1"/>
          <c:tx>
            <c:strRef>
              <c:f>'Special prices'!$D$1</c:f>
              <c:strCache>
                <c:ptCount val="1"/>
                <c:pt idx="0">
                  <c:v>Special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pPr>
              <a:ln>
                <a:solidFill>
                  <a:srgbClr val="00B050"/>
                </a:solidFill>
              </a:ln>
            </c:spPr>
          </c:marker>
          <c:cat>
            <c:strRef>
              <c:f>'Special prices'!$A$2:$A$10</c:f>
              <c:strCache>
                <c:ptCount val="9"/>
                <c:pt idx="0">
                  <c:v>INTEL4 CPU 3.06GHZ</c:v>
                </c:pt>
                <c:pt idx="1">
                  <c:v>ACER 17" LCD VDU</c:v>
                </c:pt>
                <c:pt idx="2">
                  <c:v>SAMSUNG 160 GB HD</c:v>
                </c:pt>
                <c:pt idx="3">
                  <c:v>INTEL P4 MBD</c:v>
                </c:pt>
                <c:pt idx="4">
                  <c:v>COMPAQ 80GB HD</c:v>
                </c:pt>
                <c:pt idx="5">
                  <c:v>GENIUS WLESS KBD</c:v>
                </c:pt>
                <c:pt idx="6">
                  <c:v>GENIUS EASYTRACK</c:v>
                </c:pt>
                <c:pt idx="7">
                  <c:v>128MB PC2100 RAM</c:v>
                </c:pt>
                <c:pt idx="8">
                  <c:v>SONY 5Gb DRIVE</c:v>
                </c:pt>
              </c:strCache>
            </c:strRef>
          </c:cat>
          <c:val>
            <c:numRef>
              <c:f>'Special prices'!$D$2:$D$10</c:f>
              <c:numCache>
                <c:formatCode>"$"#,##0.00_);[Red]\("$"#,##0.00\)</c:formatCode>
                <c:ptCount val="9"/>
                <c:pt idx="0">
                  <c:v>408.75</c:v>
                </c:pt>
                <c:pt idx="1">
                  <c:v>113.75</c:v>
                </c:pt>
                <c:pt idx="2">
                  <c:v>176.715</c:v>
                </c:pt>
                <c:pt idx="3">
                  <c:v>163.35</c:v>
                </c:pt>
                <c:pt idx="4">
                  <c:v>90.75</c:v>
                </c:pt>
                <c:pt idx="5">
                  <c:v>82.875</c:v>
                </c:pt>
                <c:pt idx="6">
                  <c:v>44.25</c:v>
                </c:pt>
                <c:pt idx="7">
                  <c:v>36.854999999999997</c:v>
                </c:pt>
                <c:pt idx="8">
                  <c:v>24.375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28-47D9-A658-A4FB199CB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785544"/>
        <c:axId val="399788288"/>
      </c:lineChart>
      <c:catAx>
        <c:axId val="399786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txPr>
          <a:bodyPr rot="5400000" vert="horz" anchor="ctr" anchorCtr="0"/>
          <a:lstStyle/>
          <a:p>
            <a:pPr>
              <a:defRPr sz="600"/>
            </a:pPr>
            <a:endParaRPr lang="en-US"/>
          </a:p>
        </c:txPr>
        <c:crossAx val="399785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9785152"/>
        <c:scaling>
          <c:orientation val="minMax"/>
        </c:scaling>
        <c:delete val="0"/>
        <c:axPos val="l"/>
        <c:numFmt formatCode="&quot;$&quot;#,##0.00_);[Red]\(&quot;$&quot;#,##0.0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399786720"/>
        <c:crosses val="autoZero"/>
        <c:crossBetween val="between"/>
      </c:valAx>
      <c:catAx>
        <c:axId val="399785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9788288"/>
        <c:crosses val="autoZero"/>
        <c:auto val="0"/>
        <c:lblAlgn val="ctr"/>
        <c:lblOffset val="100"/>
        <c:noMultiLvlLbl val="0"/>
      </c:catAx>
      <c:valAx>
        <c:axId val="399788288"/>
        <c:scaling>
          <c:orientation val="minMax"/>
        </c:scaling>
        <c:delete val="1"/>
        <c:axPos val="l"/>
        <c:numFmt formatCode="&quot;$&quot;#,##0.00_);[Red]\(&quot;$&quot;#,##0.00\)" sourceLinked="1"/>
        <c:majorTickMark val="out"/>
        <c:minorTickMark val="none"/>
        <c:tickLblPos val="nextTo"/>
        <c:crossAx val="399785544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</c:spPr>
    </c:plotArea>
    <c:legend>
      <c:legendPos val="t"/>
      <c:layout>
        <c:manualLayout>
          <c:xMode val="edge"/>
          <c:yMode val="edge"/>
          <c:x val="0.62718485490518494"/>
          <c:y val="2.0115193934091571E-2"/>
          <c:w val="0.34477922187437415"/>
          <c:h val="0.110632108486439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NZ" sz="12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Total Sales %</a:t>
            </a:r>
            <a:r>
              <a:rPr lang="en-NZ" sz="120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per Branch</a:t>
            </a:r>
            <a:endParaRPr lang="en-NZ" sz="1200"/>
          </a:p>
        </c:rich>
      </c:tx>
      <c:layout>
        <c:manualLayout>
          <c:xMode val="edge"/>
          <c:yMode val="edge"/>
          <c:x val="0.16025252525252523"/>
          <c:y val="0.44276729559748429"/>
        </c:manualLayout>
      </c:layout>
      <c:overlay val="0"/>
      <c:spPr>
        <a:gradFill>
          <a:gsLst>
            <a:gs pos="0">
              <a:srgbClr val="03D4A8"/>
            </a:gs>
            <a:gs pos="25000">
              <a:srgbClr val="21D6E0"/>
            </a:gs>
            <a:gs pos="75000">
              <a:srgbClr val="0087E6"/>
            </a:gs>
            <a:gs pos="100000">
              <a:srgbClr val="005CBF"/>
            </a:gs>
          </a:gsLst>
          <a:lin ang="5400000" scaled="0"/>
        </a:gradFill>
        <a:ln w="25400" cap="flat" cmpd="sng" algn="ctr">
          <a:solidFill>
            <a:schemeClr val="accent6"/>
          </a:solidFill>
          <a:prstDash val="solid"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2.1134971764893026E-2"/>
          <c:y val="8.8212746991531699E-3"/>
          <c:w val="0.97422532410721385"/>
          <c:h val="0.97054900212945083"/>
        </c:manualLayout>
      </c:layout>
      <c:pie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6D2-4F8B-9783-A9866AAF627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6D2-4F8B-9783-A9866AAF62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6D2-4F8B-9783-A9866AAF62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C6D2-4F8B-9783-A9866AAF6279}"/>
              </c:ext>
            </c:extLst>
          </c:dPt>
          <c:dLbls>
            <c:spPr>
              <a:gradFill>
                <a:gsLst>
                  <a:gs pos="0">
                    <a:srgbClr val="FFC000"/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 baseline="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'Overall sales'!$B$2:$E$2</c:f>
              <c:strCache>
                <c:ptCount val="4"/>
                <c:pt idx="0">
                  <c:v>Hastings</c:v>
                </c:pt>
                <c:pt idx="1">
                  <c:v>Napier</c:v>
                </c:pt>
                <c:pt idx="2">
                  <c:v>Taradale</c:v>
                </c:pt>
                <c:pt idx="3">
                  <c:v>Taupo</c:v>
                </c:pt>
              </c:strCache>
            </c:strRef>
          </c:cat>
          <c:val>
            <c:numRef>
              <c:f>'Overall sales'!$B$12:$E$12</c:f>
              <c:numCache>
                <c:formatCode>#,##0</c:formatCode>
                <c:ptCount val="4"/>
                <c:pt idx="0">
                  <c:v>24</c:v>
                </c:pt>
                <c:pt idx="1">
                  <c:v>26</c:v>
                </c:pt>
                <c:pt idx="2">
                  <c:v>26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D2-4F8B-9783-A9866AAF6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ysClr val="window" lastClr="FFFFFF"/>
    </a:solidFill>
    <a:ln w="57150"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304800</xdr:colOff>
      <xdr:row>16</xdr:row>
      <xdr:rowOff>152400</xdr:rowOff>
    </xdr:to>
    <xdr:graphicFrame macro="">
      <xdr:nvGraphicFramePr>
        <xdr:cNvPr id="71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76200</xdr:rowOff>
    </xdr:from>
    <xdr:to>
      <xdr:col>7</xdr:col>
      <xdr:colOff>542925</xdr:colOff>
      <xdr:row>17</xdr:row>
      <xdr:rowOff>66675</xdr:rowOff>
    </xdr:to>
    <xdr:graphicFrame macro="">
      <xdr:nvGraphicFramePr>
        <xdr:cNvPr id="2049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4</xdr:col>
      <xdr:colOff>142875</xdr:colOff>
      <xdr:row>15</xdr:row>
      <xdr:rowOff>133350</xdr:rowOff>
    </xdr:to>
    <xdr:graphicFrame macro="">
      <xdr:nvGraphicFramePr>
        <xdr:cNvPr id="3891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C33" sqref="C33"/>
    </sheetView>
  </sheetViews>
  <sheetFormatPr defaultRowHeight="12.75" x14ac:dyDescent="0.2"/>
  <cols>
    <col min="1" max="1" width="22.42578125" style="1" customWidth="1"/>
    <col min="2" max="2" width="7.42578125" style="1" customWidth="1"/>
    <col min="3" max="3" width="6.28515625" style="1" customWidth="1"/>
    <col min="4" max="4" width="7.5703125" style="1" customWidth="1"/>
    <col min="5" max="5" width="5.7109375" style="1" customWidth="1"/>
    <col min="6" max="6" width="8.5703125" style="1" customWidth="1"/>
    <col min="7" max="16384" width="9.140625" style="1"/>
  </cols>
  <sheetData>
    <row r="1" spans="1:6" x14ac:dyDescent="0.2">
      <c r="A1" s="3" t="s">
        <v>0</v>
      </c>
    </row>
    <row r="2" spans="1:6" x14ac:dyDescent="0.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x14ac:dyDescent="0.2">
      <c r="A3" s="1" t="s">
        <v>25</v>
      </c>
      <c r="B3" s="9">
        <v>4</v>
      </c>
      <c r="C3" s="9">
        <v>6</v>
      </c>
      <c r="D3" s="9">
        <v>5</v>
      </c>
      <c r="E3" s="9">
        <v>5</v>
      </c>
      <c r="F3" s="9">
        <f>SUM(B3:E3)</f>
        <v>20</v>
      </c>
    </row>
    <row r="4" spans="1:6" x14ac:dyDescent="0.2">
      <c r="A4" s="1" t="s">
        <v>11</v>
      </c>
      <c r="B4" s="9">
        <v>5</v>
      </c>
      <c r="C4" s="9">
        <v>1</v>
      </c>
      <c r="D4" s="9">
        <v>3</v>
      </c>
      <c r="E4" s="9">
        <v>6</v>
      </c>
      <c r="F4" s="9">
        <f t="shared" ref="F4:F11" si="0">SUM(B4:E4)</f>
        <v>15</v>
      </c>
    </row>
    <row r="5" spans="1:6" x14ac:dyDescent="0.2">
      <c r="A5" s="1" t="s">
        <v>19</v>
      </c>
      <c r="B5" s="9">
        <v>4</v>
      </c>
      <c r="C5" s="9">
        <v>2</v>
      </c>
      <c r="D5" s="9">
        <v>6</v>
      </c>
      <c r="E5" s="9">
        <v>6</v>
      </c>
      <c r="F5" s="9">
        <f t="shared" si="0"/>
        <v>18</v>
      </c>
    </row>
    <row r="6" spans="1:6" x14ac:dyDescent="0.2">
      <c r="A6" s="1" t="s">
        <v>21</v>
      </c>
      <c r="B6" s="9">
        <v>5</v>
      </c>
      <c r="C6" s="9">
        <v>0</v>
      </c>
      <c r="D6" s="9">
        <v>1</v>
      </c>
      <c r="E6" s="9">
        <v>7</v>
      </c>
      <c r="F6" s="9">
        <f t="shared" si="0"/>
        <v>13</v>
      </c>
    </row>
    <row r="7" spans="1:6" x14ac:dyDescent="0.2">
      <c r="A7" s="1" t="s">
        <v>26</v>
      </c>
      <c r="B7" s="9">
        <v>4</v>
      </c>
      <c r="C7" s="9">
        <v>0</v>
      </c>
      <c r="D7" s="9">
        <v>2</v>
      </c>
      <c r="E7" s="9">
        <v>3</v>
      </c>
      <c r="F7" s="9">
        <f t="shared" si="0"/>
        <v>9</v>
      </c>
    </row>
    <row r="8" spans="1:6" x14ac:dyDescent="0.2">
      <c r="A8" s="1" t="s">
        <v>23</v>
      </c>
      <c r="B8" s="9">
        <v>1</v>
      </c>
      <c r="C8" s="9">
        <v>3</v>
      </c>
      <c r="D8" s="9">
        <v>3</v>
      </c>
      <c r="E8" s="9">
        <v>3</v>
      </c>
      <c r="F8" s="9">
        <f t="shared" si="0"/>
        <v>10</v>
      </c>
    </row>
    <row r="9" spans="1:6" x14ac:dyDescent="0.2">
      <c r="A9" s="1" t="s">
        <v>24</v>
      </c>
      <c r="B9" s="9">
        <v>1</v>
      </c>
      <c r="C9" s="9">
        <v>2</v>
      </c>
      <c r="D9" s="9">
        <v>4</v>
      </c>
      <c r="E9" s="9">
        <v>1</v>
      </c>
      <c r="F9" s="9">
        <f t="shared" si="0"/>
        <v>8</v>
      </c>
    </row>
    <row r="10" spans="1:6" x14ac:dyDescent="0.2">
      <c r="A10" s="1" t="s">
        <v>22</v>
      </c>
      <c r="B10" s="9">
        <v>0</v>
      </c>
      <c r="C10" s="9">
        <v>5</v>
      </c>
      <c r="D10" s="9">
        <v>0</v>
      </c>
      <c r="E10" s="9">
        <v>7</v>
      </c>
      <c r="F10" s="9">
        <f t="shared" si="0"/>
        <v>12</v>
      </c>
    </row>
    <row r="11" spans="1:6" x14ac:dyDescent="0.2">
      <c r="A11" s="1" t="s">
        <v>20</v>
      </c>
      <c r="B11" s="9">
        <v>0</v>
      </c>
      <c r="C11" s="9">
        <v>7</v>
      </c>
      <c r="D11" s="9">
        <v>2</v>
      </c>
      <c r="E11" s="9">
        <v>2</v>
      </c>
      <c r="F11" s="9">
        <f t="shared" si="0"/>
        <v>11</v>
      </c>
    </row>
    <row r="12" spans="1:6" x14ac:dyDescent="0.2">
      <c r="A12" s="1" t="s">
        <v>13</v>
      </c>
      <c r="B12" s="9">
        <f>SUM(B3:B11)</f>
        <v>24</v>
      </c>
      <c r="C12" s="9">
        <f>SUM(C3:C11)</f>
        <v>26</v>
      </c>
      <c r="D12" s="9">
        <f>SUM(D3:D11)</f>
        <v>26</v>
      </c>
      <c r="E12" s="9">
        <f>SUM(E3:E11)</f>
        <v>40</v>
      </c>
      <c r="F12" s="9"/>
    </row>
    <row r="21" spans="1:1" x14ac:dyDescent="0.2">
      <c r="A21" s="2"/>
    </row>
    <row r="22" spans="1:1" x14ac:dyDescent="0.2">
      <c r="A22" s="2"/>
    </row>
    <row r="23" spans="1:1" x14ac:dyDescent="0.2">
      <c r="A23" s="2"/>
    </row>
    <row r="24" spans="1:1" x14ac:dyDescent="0.2">
      <c r="A24" s="2"/>
    </row>
    <row r="25" spans="1:1" x14ac:dyDescent="0.2">
      <c r="A25" s="2"/>
    </row>
    <row r="26" spans="1:1" x14ac:dyDescent="0.2">
      <c r="A26" s="2"/>
    </row>
    <row r="27" spans="1:1" x14ac:dyDescent="0.2">
      <c r="A27" s="2"/>
    </row>
    <row r="28" spans="1:1" x14ac:dyDescent="0.2">
      <c r="A28" s="2"/>
    </row>
    <row r="29" spans="1:1" x14ac:dyDescent="0.2">
      <c r="A29" s="2"/>
    </row>
  </sheetData>
  <phoneticPr fontId="1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2.75" x14ac:dyDescent="0.2"/>
  <cols>
    <col min="1" max="1" width="22.42578125" customWidth="1"/>
    <col min="2" max="2" width="7.42578125" customWidth="1"/>
    <col min="3" max="3" width="6.28515625" customWidth="1"/>
    <col min="4" max="4" width="7.5703125" customWidth="1"/>
    <col min="5" max="5" width="5.7109375" customWidth="1"/>
    <col min="6" max="6" width="8.85546875" customWidth="1"/>
    <col min="7" max="7" width="7.42578125" customWidth="1"/>
  </cols>
  <sheetData>
    <row r="1" spans="1:7" ht="13.5" thickBot="1" x14ac:dyDescent="0.25">
      <c r="A1" s="3" t="s">
        <v>0</v>
      </c>
      <c r="B1" s="1"/>
      <c r="C1" s="1"/>
      <c r="D1" s="1"/>
      <c r="E1" s="1"/>
      <c r="F1" s="1"/>
      <c r="G1" s="1"/>
    </row>
    <row r="2" spans="1:7" x14ac:dyDescent="0.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12" t="s">
        <v>17</v>
      </c>
      <c r="G2" s="13" t="s">
        <v>18</v>
      </c>
    </row>
    <row r="3" spans="1:7" x14ac:dyDescent="0.2">
      <c r="A3" s="2" t="s">
        <v>25</v>
      </c>
      <c r="B3" s="9">
        <v>4</v>
      </c>
      <c r="C3" s="9">
        <v>16</v>
      </c>
      <c r="D3" s="9">
        <v>5</v>
      </c>
      <c r="E3" s="9">
        <v>5</v>
      </c>
      <c r="F3" s="14">
        <f t="shared" ref="F3:F11" si="0">SUM(B3:E3)</f>
        <v>30</v>
      </c>
      <c r="G3" s="15">
        <f>AVERAGE(B3:E3)</f>
        <v>7.5</v>
      </c>
    </row>
    <row r="4" spans="1:7" x14ac:dyDescent="0.2">
      <c r="A4" s="2" t="s">
        <v>11</v>
      </c>
      <c r="B4" s="9">
        <v>8</v>
      </c>
      <c r="C4" s="9">
        <v>10</v>
      </c>
      <c r="D4" s="9">
        <v>3</v>
      </c>
      <c r="E4" s="9">
        <v>6</v>
      </c>
      <c r="F4" s="14">
        <f t="shared" si="0"/>
        <v>27</v>
      </c>
      <c r="G4" s="15">
        <f t="shared" ref="G4:G11" si="1">AVERAGE(B4:E4)</f>
        <v>6.75</v>
      </c>
    </row>
    <row r="5" spans="1:7" x14ac:dyDescent="0.2">
      <c r="A5" s="2" t="s">
        <v>19</v>
      </c>
      <c r="B5" s="9">
        <v>24</v>
      </c>
      <c r="C5" s="9">
        <v>2</v>
      </c>
      <c r="D5" s="9">
        <v>6</v>
      </c>
      <c r="E5" s="9">
        <v>0</v>
      </c>
      <c r="F5" s="14">
        <f t="shared" si="0"/>
        <v>32</v>
      </c>
      <c r="G5" s="15">
        <f t="shared" si="1"/>
        <v>8</v>
      </c>
    </row>
    <row r="6" spans="1:7" x14ac:dyDescent="0.2">
      <c r="A6" s="2" t="s">
        <v>21</v>
      </c>
      <c r="B6" s="9">
        <v>5</v>
      </c>
      <c r="C6" s="9">
        <v>15</v>
      </c>
      <c r="D6" s="9">
        <v>10</v>
      </c>
      <c r="E6" s="9">
        <v>7</v>
      </c>
      <c r="F6" s="14">
        <f t="shared" si="0"/>
        <v>37</v>
      </c>
      <c r="G6" s="15">
        <f t="shared" si="1"/>
        <v>9.25</v>
      </c>
    </row>
    <row r="7" spans="1:7" x14ac:dyDescent="0.2">
      <c r="A7" s="2" t="s">
        <v>26</v>
      </c>
      <c r="B7" s="9">
        <v>4</v>
      </c>
      <c r="C7" s="9">
        <v>0</v>
      </c>
      <c r="D7" s="9">
        <v>12</v>
      </c>
      <c r="E7" s="9">
        <v>13</v>
      </c>
      <c r="F7" s="14">
        <f t="shared" si="0"/>
        <v>29</v>
      </c>
      <c r="G7" s="15">
        <f t="shared" si="1"/>
        <v>7.25</v>
      </c>
    </row>
    <row r="8" spans="1:7" x14ac:dyDescent="0.2">
      <c r="A8" s="2" t="s">
        <v>23</v>
      </c>
      <c r="B8" s="9">
        <v>1</v>
      </c>
      <c r="C8" s="9">
        <v>3</v>
      </c>
      <c r="D8" s="9">
        <v>3</v>
      </c>
      <c r="E8" s="9">
        <v>3</v>
      </c>
      <c r="F8" s="14">
        <f t="shared" si="0"/>
        <v>10</v>
      </c>
      <c r="G8" s="15">
        <f t="shared" si="1"/>
        <v>2.5</v>
      </c>
    </row>
    <row r="9" spans="1:7" x14ac:dyDescent="0.2">
      <c r="A9" s="2" t="s">
        <v>24</v>
      </c>
      <c r="B9" s="9">
        <v>1</v>
      </c>
      <c r="C9" s="9">
        <v>2</v>
      </c>
      <c r="D9" s="9">
        <v>44</v>
      </c>
      <c r="E9" s="9">
        <v>1</v>
      </c>
      <c r="F9" s="14">
        <f t="shared" si="0"/>
        <v>48</v>
      </c>
      <c r="G9" s="15">
        <f t="shared" si="1"/>
        <v>12</v>
      </c>
    </row>
    <row r="10" spans="1:7" x14ac:dyDescent="0.2">
      <c r="A10" s="2" t="s">
        <v>22</v>
      </c>
      <c r="B10" s="9">
        <v>0</v>
      </c>
      <c r="C10" s="9">
        <v>18</v>
      </c>
      <c r="D10" s="9">
        <v>0</v>
      </c>
      <c r="E10" s="9">
        <v>7</v>
      </c>
      <c r="F10" s="14">
        <f t="shared" si="0"/>
        <v>25</v>
      </c>
      <c r="G10" s="15">
        <f t="shared" si="1"/>
        <v>6.25</v>
      </c>
    </row>
    <row r="11" spans="1:7" ht="13.5" thickBot="1" x14ac:dyDescent="0.25">
      <c r="A11" s="2" t="s">
        <v>20</v>
      </c>
      <c r="B11" s="9">
        <v>0</v>
      </c>
      <c r="C11" s="9">
        <v>7</v>
      </c>
      <c r="D11" s="9">
        <v>23</v>
      </c>
      <c r="E11" s="9">
        <v>17</v>
      </c>
      <c r="F11" s="16">
        <f t="shared" si="0"/>
        <v>47</v>
      </c>
      <c r="G11" s="17">
        <f t="shared" si="1"/>
        <v>11.75</v>
      </c>
    </row>
    <row r="12" spans="1:7" ht="13.5" thickBot="1" x14ac:dyDescent="0.25">
      <c r="A12" s="1" t="s">
        <v>13</v>
      </c>
      <c r="B12" s="18">
        <f>SUM(B3:B11)</f>
        <v>47</v>
      </c>
      <c r="C12" s="18">
        <f>SUM(C3:C11)</f>
        <v>73</v>
      </c>
      <c r="D12" s="18">
        <f>SUM(D3:D11)</f>
        <v>106</v>
      </c>
      <c r="E12" s="18">
        <f>SUM(E3:E11)</f>
        <v>59</v>
      </c>
      <c r="F12" s="9"/>
      <c r="G12" s="1"/>
    </row>
    <row r="13" spans="1:7" ht="13.5" thickTop="1" x14ac:dyDescent="0.2"/>
    <row r="15" spans="1:7" x14ac:dyDescent="0.2">
      <c r="A15" s="2"/>
    </row>
    <row r="16" spans="1:7" x14ac:dyDescent="0.2">
      <c r="A16" s="2"/>
    </row>
    <row r="17" spans="1:1" x14ac:dyDescent="0.2">
      <c r="A17" s="2"/>
    </row>
    <row r="18" spans="1:1" x14ac:dyDescent="0.2">
      <c r="A18" s="2"/>
    </row>
    <row r="19" spans="1:1" x14ac:dyDescent="0.2">
      <c r="A19" s="2"/>
    </row>
    <row r="20" spans="1:1" x14ac:dyDescent="0.2">
      <c r="A20" s="2"/>
    </row>
    <row r="21" spans="1:1" x14ac:dyDescent="0.2">
      <c r="A21" s="2"/>
    </row>
    <row r="22" spans="1:1" x14ac:dyDescent="0.2">
      <c r="A22" s="2"/>
    </row>
    <row r="23" spans="1:1" x14ac:dyDescent="0.2">
      <c r="A23" s="2"/>
    </row>
  </sheetData>
  <phoneticPr fontId="1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6" sqref="A6"/>
    </sheetView>
  </sheetViews>
  <sheetFormatPr defaultRowHeight="12.75" x14ac:dyDescent="0.2"/>
  <cols>
    <col min="1" max="1" width="17" style="1" bestFit="1" customWidth="1"/>
    <col min="2" max="2" width="7.28515625" style="1" bestFit="1" customWidth="1"/>
    <col min="3" max="3" width="7.140625" style="1" bestFit="1" customWidth="1"/>
    <col min="4" max="4" width="6.5703125" style="1" bestFit="1" customWidth="1"/>
    <col min="5" max="16384" width="9.140625" style="1"/>
  </cols>
  <sheetData>
    <row r="1" spans="1:4" x14ac:dyDescent="0.2">
      <c r="A1" s="6" t="s">
        <v>1</v>
      </c>
      <c r="B1" s="7" t="s">
        <v>16</v>
      </c>
      <c r="C1" s="7" t="s">
        <v>15</v>
      </c>
      <c r="D1" s="7" t="s">
        <v>14</v>
      </c>
    </row>
    <row r="2" spans="1:4" x14ac:dyDescent="0.2">
      <c r="A2" s="2" t="s">
        <v>25</v>
      </c>
      <c r="B2" s="8">
        <v>545</v>
      </c>
      <c r="C2" s="8">
        <f>B2*25%</f>
        <v>136.25</v>
      </c>
      <c r="D2" s="8">
        <f t="shared" ref="D2:D10" si="0">B2-C2</f>
        <v>408.75</v>
      </c>
    </row>
    <row r="3" spans="1:4" x14ac:dyDescent="0.2">
      <c r="A3" s="2" t="s">
        <v>19</v>
      </c>
      <c r="B3" s="8">
        <v>325</v>
      </c>
      <c r="C3" s="8">
        <f>B3*65%</f>
        <v>211.25</v>
      </c>
      <c r="D3" s="8">
        <f t="shared" si="0"/>
        <v>113.75</v>
      </c>
    </row>
    <row r="4" spans="1:4" x14ac:dyDescent="0.2">
      <c r="A4" s="2" t="s">
        <v>21</v>
      </c>
      <c r="B4" s="8">
        <v>189</v>
      </c>
      <c r="C4" s="8">
        <f>B4*6.5%</f>
        <v>12.285</v>
      </c>
      <c r="D4" s="8">
        <f t="shared" si="0"/>
        <v>176.715</v>
      </c>
    </row>
    <row r="5" spans="1:4" x14ac:dyDescent="0.2">
      <c r="A5" s="2" t="s">
        <v>24</v>
      </c>
      <c r="B5" s="8">
        <v>165</v>
      </c>
      <c r="C5" s="8">
        <f>B5*1%</f>
        <v>1.6500000000000001</v>
      </c>
      <c r="D5" s="8">
        <f t="shared" si="0"/>
        <v>163.35</v>
      </c>
    </row>
    <row r="6" spans="1:4" x14ac:dyDescent="0.2">
      <c r="A6" s="2" t="s">
        <v>23</v>
      </c>
      <c r="B6" s="8">
        <v>165</v>
      </c>
      <c r="C6" s="8">
        <f>B6*45%</f>
        <v>74.25</v>
      </c>
      <c r="D6" s="8">
        <f t="shared" si="0"/>
        <v>90.75</v>
      </c>
    </row>
    <row r="7" spans="1:4" x14ac:dyDescent="0.2">
      <c r="A7" s="2" t="s">
        <v>26</v>
      </c>
      <c r="B7" s="8">
        <v>85</v>
      </c>
      <c r="C7" s="8">
        <f>B7*2.5%</f>
        <v>2.125</v>
      </c>
      <c r="D7" s="8">
        <f t="shared" si="0"/>
        <v>82.875</v>
      </c>
    </row>
    <row r="8" spans="1:4" x14ac:dyDescent="0.2">
      <c r="A8" s="2" t="s">
        <v>22</v>
      </c>
      <c r="B8" s="8">
        <v>59</v>
      </c>
      <c r="C8" s="8">
        <f>B8*25%</f>
        <v>14.75</v>
      </c>
      <c r="D8" s="8">
        <f t="shared" si="0"/>
        <v>44.25</v>
      </c>
    </row>
    <row r="9" spans="1:4" x14ac:dyDescent="0.2">
      <c r="A9" s="2" t="s">
        <v>11</v>
      </c>
      <c r="B9" s="8">
        <v>39</v>
      </c>
      <c r="C9" s="8">
        <f>B9*5.5%</f>
        <v>2.145</v>
      </c>
      <c r="D9" s="8">
        <f t="shared" si="0"/>
        <v>36.854999999999997</v>
      </c>
    </row>
    <row r="10" spans="1:4" x14ac:dyDescent="0.2">
      <c r="A10" s="2" t="s">
        <v>20</v>
      </c>
      <c r="B10" s="8">
        <v>25</v>
      </c>
      <c r="C10" s="8">
        <f>B10*2.5%</f>
        <v>0.625</v>
      </c>
      <c r="D10" s="8">
        <f t="shared" si="0"/>
        <v>24.375</v>
      </c>
    </row>
  </sheetData>
  <phoneticPr fontId="1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0" sqref="E30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36" sqref="D36"/>
    </sheetView>
  </sheetViews>
  <sheetFormatPr defaultRowHeight="12.75" x14ac:dyDescent="0.2"/>
  <cols>
    <col min="1" max="1" width="17" style="1" customWidth="1"/>
    <col min="2" max="2" width="7.85546875" style="1" bestFit="1" customWidth="1"/>
    <col min="3" max="3" width="6.28515625" style="1" bestFit="1" customWidth="1"/>
    <col min="4" max="4" width="8" style="1" bestFit="1" customWidth="1"/>
    <col min="5" max="5" width="5.85546875" style="1" bestFit="1" customWidth="1"/>
    <col min="6" max="6" width="9" style="1" bestFit="1" customWidth="1"/>
    <col min="7" max="16384" width="9.140625" style="1"/>
  </cols>
  <sheetData>
    <row r="1" spans="1:6" x14ac:dyDescent="0.2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6" x14ac:dyDescent="0.2">
      <c r="A2" s="2" t="s">
        <v>25</v>
      </c>
      <c r="B2" s="2">
        <v>4</v>
      </c>
      <c r="C2" s="2">
        <v>6</v>
      </c>
      <c r="D2" s="2">
        <v>5</v>
      </c>
      <c r="E2" s="2">
        <v>5</v>
      </c>
      <c r="F2" s="2">
        <f>SUM(B2:E2)</f>
        <v>20</v>
      </c>
    </row>
    <row r="3" spans="1:6" x14ac:dyDescent="0.2">
      <c r="A3" s="2" t="s">
        <v>11</v>
      </c>
      <c r="B3" s="2">
        <v>5</v>
      </c>
      <c r="C3" s="2">
        <v>1</v>
      </c>
      <c r="D3" s="2">
        <v>3</v>
      </c>
      <c r="E3" s="2">
        <v>6</v>
      </c>
      <c r="F3" s="2">
        <f t="shared" ref="F3:F10" si="0">SUM(B3:E3)</f>
        <v>15</v>
      </c>
    </row>
    <row r="4" spans="1:6" x14ac:dyDescent="0.2">
      <c r="A4" s="2" t="s">
        <v>19</v>
      </c>
      <c r="B4" s="2">
        <v>4</v>
      </c>
      <c r="C4" s="2">
        <v>2</v>
      </c>
      <c r="D4" s="2">
        <v>6</v>
      </c>
      <c r="E4" s="2">
        <v>6</v>
      </c>
      <c r="F4" s="2">
        <f t="shared" si="0"/>
        <v>18</v>
      </c>
    </row>
    <row r="5" spans="1:6" x14ac:dyDescent="0.2">
      <c r="A5" s="2" t="s">
        <v>21</v>
      </c>
      <c r="B5" s="2">
        <v>5</v>
      </c>
      <c r="C5" s="2">
        <v>0</v>
      </c>
      <c r="D5" s="2">
        <v>1</v>
      </c>
      <c r="E5" s="2">
        <v>7</v>
      </c>
      <c r="F5" s="2">
        <f t="shared" si="0"/>
        <v>13</v>
      </c>
    </row>
    <row r="6" spans="1:6" x14ac:dyDescent="0.2">
      <c r="A6" s="2" t="s">
        <v>26</v>
      </c>
      <c r="B6" s="2">
        <v>4</v>
      </c>
      <c r="C6" s="2">
        <v>0</v>
      </c>
      <c r="D6" s="2">
        <v>2</v>
      </c>
      <c r="E6" s="2">
        <v>3</v>
      </c>
      <c r="F6" s="2">
        <f t="shared" si="0"/>
        <v>9</v>
      </c>
    </row>
    <row r="7" spans="1:6" x14ac:dyDescent="0.2">
      <c r="A7" s="2" t="s">
        <v>23</v>
      </c>
      <c r="B7" s="2">
        <v>1</v>
      </c>
      <c r="C7" s="2">
        <v>3</v>
      </c>
      <c r="D7" s="2">
        <v>3</v>
      </c>
      <c r="E7" s="2">
        <v>3</v>
      </c>
      <c r="F7" s="2">
        <f t="shared" si="0"/>
        <v>10</v>
      </c>
    </row>
    <row r="8" spans="1:6" x14ac:dyDescent="0.2">
      <c r="A8" s="2" t="s">
        <v>24</v>
      </c>
      <c r="B8" s="2">
        <v>1</v>
      </c>
      <c r="C8" s="2">
        <v>2</v>
      </c>
      <c r="D8" s="2">
        <v>4</v>
      </c>
      <c r="E8" s="2">
        <v>1</v>
      </c>
      <c r="F8" s="2">
        <f t="shared" si="0"/>
        <v>8</v>
      </c>
    </row>
    <row r="9" spans="1:6" x14ac:dyDescent="0.2">
      <c r="A9" s="2" t="s">
        <v>22</v>
      </c>
      <c r="B9" s="2">
        <v>0</v>
      </c>
      <c r="C9" s="2">
        <v>5</v>
      </c>
      <c r="D9" s="2">
        <v>0</v>
      </c>
      <c r="E9" s="2">
        <v>7</v>
      </c>
      <c r="F9" s="2">
        <f t="shared" si="0"/>
        <v>12</v>
      </c>
    </row>
    <row r="10" spans="1:6" x14ac:dyDescent="0.2">
      <c r="A10" s="2" t="s">
        <v>20</v>
      </c>
      <c r="B10" s="2">
        <v>0</v>
      </c>
      <c r="C10" s="2">
        <v>7</v>
      </c>
      <c r="D10" s="2">
        <v>2</v>
      </c>
      <c r="E10" s="2">
        <v>2</v>
      </c>
      <c r="F10" s="2">
        <f t="shared" si="0"/>
        <v>11</v>
      </c>
    </row>
    <row r="11" spans="1:6" x14ac:dyDescent="0.2">
      <c r="A11" s="2" t="s">
        <v>13</v>
      </c>
      <c r="B11" s="2">
        <f>SUM(B2:B10)</f>
        <v>24</v>
      </c>
      <c r="C11" s="2">
        <f>SUM(C2:C10)</f>
        <v>26</v>
      </c>
      <c r="D11" s="2">
        <f>SUM(D2:D10)</f>
        <v>26</v>
      </c>
      <c r="E11" s="2">
        <f>SUM(E2:E10)</f>
        <v>40</v>
      </c>
      <c r="F11" s="2"/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112" zoomScaleNormal="112" workbookViewId="0">
      <selection activeCell="J18" sqref="J18"/>
    </sheetView>
  </sheetViews>
  <sheetFormatPr defaultRowHeight="12.75" x14ac:dyDescent="0.2"/>
  <cols>
    <col min="1" max="1" width="17.5703125" customWidth="1"/>
    <col min="2" max="2" width="7.5703125" customWidth="1"/>
    <col min="3" max="3" width="6.28515625" customWidth="1"/>
    <col min="4" max="4" width="7.7109375" customWidth="1"/>
    <col min="5" max="5" width="5.7109375" customWidth="1"/>
    <col min="6" max="6" width="8.85546875" customWidth="1"/>
    <col min="7" max="7" width="7.85546875" customWidth="1"/>
    <col min="8" max="8" width="9.85546875" customWidth="1"/>
    <col min="9" max="9" width="8.85546875" customWidth="1"/>
    <col min="10" max="10" width="9.85546875" customWidth="1"/>
  </cols>
  <sheetData>
    <row r="1" spans="1:11" x14ac:dyDescent="0.2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19" customFormat="1" x14ac:dyDescent="0.2">
      <c r="A2" s="21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  <c r="H2" s="22" t="s">
        <v>8</v>
      </c>
      <c r="I2" s="22" t="s">
        <v>9</v>
      </c>
      <c r="J2" s="22" t="s">
        <v>10</v>
      </c>
      <c r="K2" s="20"/>
    </row>
    <row r="3" spans="1:11" x14ac:dyDescent="0.2">
      <c r="A3" s="1" t="s">
        <v>25</v>
      </c>
      <c r="B3" s="10">
        <v>4</v>
      </c>
      <c r="C3" s="10">
        <v>6</v>
      </c>
      <c r="D3" s="10">
        <v>5</v>
      </c>
      <c r="E3" s="10">
        <v>5</v>
      </c>
      <c r="F3" s="10">
        <f>SUM(B3:E3)</f>
        <v>20</v>
      </c>
      <c r="G3" s="5">
        <v>785</v>
      </c>
      <c r="H3" s="5">
        <f>F3*G3</f>
        <v>15700</v>
      </c>
      <c r="I3" s="5">
        <f>H3*15%</f>
        <v>2355</v>
      </c>
      <c r="J3" s="5">
        <f>H3+I3</f>
        <v>18055</v>
      </c>
      <c r="K3" s="1"/>
    </row>
    <row r="4" spans="1:11" x14ac:dyDescent="0.2">
      <c r="A4" s="1" t="s">
        <v>11</v>
      </c>
      <c r="B4" s="10">
        <v>5</v>
      </c>
      <c r="C4" s="10">
        <v>1</v>
      </c>
      <c r="D4" s="10">
        <v>3</v>
      </c>
      <c r="E4" s="10">
        <v>6</v>
      </c>
      <c r="F4" s="10">
        <f t="shared" ref="F4:F11" si="0">SUM(B4:E4)</f>
        <v>15</v>
      </c>
      <c r="G4" s="5">
        <v>39</v>
      </c>
      <c r="H4" s="5">
        <f t="shared" ref="H4:H11" si="1">F4*G4</f>
        <v>585</v>
      </c>
      <c r="I4" s="5">
        <f t="shared" ref="I4:I11" si="2">H4*15%</f>
        <v>87.75</v>
      </c>
      <c r="J4" s="5">
        <f t="shared" ref="J4:J11" si="3">H4+I4</f>
        <v>672.75</v>
      </c>
      <c r="K4" s="1"/>
    </row>
    <row r="5" spans="1:11" x14ac:dyDescent="0.2">
      <c r="A5" s="1" t="s">
        <v>19</v>
      </c>
      <c r="B5" s="10">
        <v>4</v>
      </c>
      <c r="C5" s="10">
        <v>2</v>
      </c>
      <c r="D5" s="10">
        <v>6</v>
      </c>
      <c r="E5" s="10">
        <v>6</v>
      </c>
      <c r="F5" s="10">
        <f t="shared" si="0"/>
        <v>18</v>
      </c>
      <c r="G5" s="5">
        <v>639</v>
      </c>
      <c r="H5" s="5">
        <f t="shared" si="1"/>
        <v>11502</v>
      </c>
      <c r="I5" s="5">
        <f t="shared" si="2"/>
        <v>1725.3</v>
      </c>
      <c r="J5" s="5">
        <f t="shared" si="3"/>
        <v>13227.3</v>
      </c>
      <c r="K5" s="1"/>
    </row>
    <row r="6" spans="1:11" x14ac:dyDescent="0.2">
      <c r="A6" s="1" t="s">
        <v>21</v>
      </c>
      <c r="B6" s="10">
        <v>5</v>
      </c>
      <c r="C6" s="10">
        <v>0</v>
      </c>
      <c r="D6" s="10">
        <v>1</v>
      </c>
      <c r="E6" s="10">
        <v>7</v>
      </c>
      <c r="F6" s="10">
        <f t="shared" si="0"/>
        <v>13</v>
      </c>
      <c r="G6" s="5">
        <v>259</v>
      </c>
      <c r="H6" s="5">
        <f t="shared" si="1"/>
        <v>3367</v>
      </c>
      <c r="I6" s="5">
        <f t="shared" si="2"/>
        <v>505.04999999999995</v>
      </c>
      <c r="J6" s="5">
        <f t="shared" si="3"/>
        <v>3872.05</v>
      </c>
      <c r="K6" s="1"/>
    </row>
    <row r="7" spans="1:11" x14ac:dyDescent="0.2">
      <c r="A7" s="1" t="s">
        <v>26</v>
      </c>
      <c r="B7" s="10">
        <v>4</v>
      </c>
      <c r="C7" s="10">
        <v>0</v>
      </c>
      <c r="D7" s="10">
        <v>2</v>
      </c>
      <c r="E7" s="10">
        <v>3</v>
      </c>
      <c r="F7" s="10">
        <f t="shared" si="0"/>
        <v>9</v>
      </c>
      <c r="G7" s="5">
        <v>109</v>
      </c>
      <c r="H7" s="5">
        <f t="shared" si="1"/>
        <v>981</v>
      </c>
      <c r="I7" s="5">
        <f t="shared" si="2"/>
        <v>147.15</v>
      </c>
      <c r="J7" s="5">
        <f t="shared" si="3"/>
        <v>1128.1500000000001</v>
      </c>
      <c r="K7" s="1"/>
    </row>
    <row r="8" spans="1:11" x14ac:dyDescent="0.2">
      <c r="A8" s="1" t="s">
        <v>23</v>
      </c>
      <c r="B8" s="10">
        <v>1</v>
      </c>
      <c r="C8" s="10">
        <v>3</v>
      </c>
      <c r="D8" s="10">
        <v>3</v>
      </c>
      <c r="E8" s="10">
        <v>3</v>
      </c>
      <c r="F8" s="10">
        <f t="shared" si="0"/>
        <v>10</v>
      </c>
      <c r="G8" s="5">
        <v>170</v>
      </c>
      <c r="H8" s="5">
        <f t="shared" si="1"/>
        <v>1700</v>
      </c>
      <c r="I8" s="5">
        <f t="shared" si="2"/>
        <v>255</v>
      </c>
      <c r="J8" s="5">
        <f t="shared" si="3"/>
        <v>1955</v>
      </c>
      <c r="K8" s="1"/>
    </row>
    <row r="9" spans="1:11" x14ac:dyDescent="0.2">
      <c r="A9" s="1" t="s">
        <v>24</v>
      </c>
      <c r="B9" s="10">
        <v>1</v>
      </c>
      <c r="C9" s="10">
        <v>2</v>
      </c>
      <c r="D9" s="10">
        <v>4</v>
      </c>
      <c r="E9" s="10">
        <v>1</v>
      </c>
      <c r="F9" s="10">
        <f t="shared" si="0"/>
        <v>8</v>
      </c>
      <c r="G9" s="5">
        <v>249</v>
      </c>
      <c r="H9" s="5">
        <f t="shared" si="1"/>
        <v>1992</v>
      </c>
      <c r="I9" s="5">
        <f t="shared" si="2"/>
        <v>298.8</v>
      </c>
      <c r="J9" s="5">
        <f t="shared" si="3"/>
        <v>2290.8000000000002</v>
      </c>
      <c r="K9" s="1"/>
    </row>
    <row r="10" spans="1:11" x14ac:dyDescent="0.2">
      <c r="A10" s="1" t="s">
        <v>22</v>
      </c>
      <c r="B10" s="10">
        <v>0</v>
      </c>
      <c r="C10" s="10">
        <v>5</v>
      </c>
      <c r="D10" s="10">
        <v>0</v>
      </c>
      <c r="E10" s="10">
        <v>7</v>
      </c>
      <c r="F10" s="10">
        <f t="shared" si="0"/>
        <v>12</v>
      </c>
      <c r="G10" s="5">
        <v>59</v>
      </c>
      <c r="H10" s="5">
        <f t="shared" si="1"/>
        <v>708</v>
      </c>
      <c r="I10" s="5">
        <f t="shared" si="2"/>
        <v>106.2</v>
      </c>
      <c r="J10" s="5">
        <f t="shared" si="3"/>
        <v>814.2</v>
      </c>
      <c r="K10" s="1"/>
    </row>
    <row r="11" spans="1:11" x14ac:dyDescent="0.2">
      <c r="A11" s="1" t="s">
        <v>20</v>
      </c>
      <c r="B11" s="10">
        <v>0</v>
      </c>
      <c r="C11" s="10">
        <v>7</v>
      </c>
      <c r="D11" s="10">
        <v>2</v>
      </c>
      <c r="E11" s="10">
        <v>2</v>
      </c>
      <c r="F11" s="10">
        <f t="shared" si="0"/>
        <v>11</v>
      </c>
      <c r="G11" s="5">
        <v>17</v>
      </c>
      <c r="H11" s="5">
        <f t="shared" si="1"/>
        <v>187</v>
      </c>
      <c r="I11" s="5">
        <f t="shared" si="2"/>
        <v>28.05</v>
      </c>
      <c r="J11" s="5">
        <f t="shared" si="3"/>
        <v>215.05</v>
      </c>
      <c r="K11" s="1"/>
    </row>
    <row r="12" spans="1:11" ht="13.5" thickBot="1" x14ac:dyDescent="0.25">
      <c r="A12" s="1" t="s">
        <v>12</v>
      </c>
      <c r="B12" s="11">
        <f>SUM(B3:B11)</f>
        <v>24</v>
      </c>
      <c r="C12" s="11">
        <f>SUM(C3:C11)</f>
        <v>26</v>
      </c>
      <c r="D12" s="11">
        <f>SUM(D3:D11)</f>
        <v>26</v>
      </c>
      <c r="E12" s="11">
        <f>SUM(E3:E11)</f>
        <v>40</v>
      </c>
      <c r="F12" s="10"/>
      <c r="G12" s="1"/>
      <c r="H12" s="1"/>
      <c r="I12" s="1"/>
      <c r="J12" s="1"/>
      <c r="K12" s="1"/>
    </row>
    <row r="13" spans="1:11" ht="13.5" thickTop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22" spans="1:1" x14ac:dyDescent="0.2">
      <c r="A22" s="2"/>
    </row>
    <row r="23" spans="1:1" x14ac:dyDescent="0.2">
      <c r="A23" s="2"/>
    </row>
    <row r="24" spans="1:1" x14ac:dyDescent="0.2">
      <c r="A24" s="2"/>
    </row>
    <row r="25" spans="1:1" x14ac:dyDescent="0.2">
      <c r="A25" s="2"/>
    </row>
    <row r="26" spans="1:1" x14ac:dyDescent="0.2">
      <c r="A26" s="2"/>
    </row>
    <row r="27" spans="1:1" x14ac:dyDescent="0.2">
      <c r="A27" s="2"/>
    </row>
    <row r="28" spans="1:1" x14ac:dyDescent="0.2">
      <c r="A28" s="2"/>
    </row>
    <row r="29" spans="1:1" x14ac:dyDescent="0.2">
      <c r="A29" s="2"/>
    </row>
    <row r="30" spans="1:1" x14ac:dyDescent="0.2">
      <c r="A30" s="2"/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&amp;LGay&amp;C&amp;F&amp;R&amp;A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F10"/>
    </sheetView>
  </sheetViews>
  <sheetFormatPr defaultRowHeight="12.75" x14ac:dyDescent="0.2"/>
  <cols>
    <col min="1" max="1" width="17.7109375" bestFit="1" customWidth="1"/>
    <col min="2" max="2" width="8.5703125" customWidth="1"/>
    <col min="3" max="3" width="7.85546875" customWidth="1"/>
    <col min="4" max="4" width="9.85546875" bestFit="1" customWidth="1"/>
    <col min="5" max="5" width="8.85546875" customWidth="1"/>
    <col min="6" max="6" width="9.85546875" bestFit="1" customWidth="1"/>
  </cols>
  <sheetData>
    <row r="1" spans="1:6" x14ac:dyDescent="0.2">
      <c r="A1" s="21" t="s">
        <v>1</v>
      </c>
      <c r="B1" s="22" t="s">
        <v>6</v>
      </c>
      <c r="C1" s="22" t="s">
        <v>7</v>
      </c>
      <c r="D1" s="22" t="s">
        <v>8</v>
      </c>
      <c r="E1" s="22" t="s">
        <v>9</v>
      </c>
      <c r="F1" s="22" t="s">
        <v>10</v>
      </c>
    </row>
    <row r="2" spans="1:6" x14ac:dyDescent="0.2">
      <c r="A2" s="1" t="s">
        <v>25</v>
      </c>
      <c r="B2" s="10">
        <v>20</v>
      </c>
      <c r="C2" s="5">
        <v>785</v>
      </c>
      <c r="D2" s="5">
        <f>B2*C2</f>
        <v>15700</v>
      </c>
      <c r="E2" s="5">
        <f>D2*15%</f>
        <v>2355</v>
      </c>
      <c r="F2" s="5">
        <f>D2+E2</f>
        <v>18055</v>
      </c>
    </row>
    <row r="3" spans="1:6" x14ac:dyDescent="0.2">
      <c r="A3" s="1" t="s">
        <v>11</v>
      </c>
      <c r="B3" s="10">
        <v>15</v>
      </c>
      <c r="C3" s="5">
        <v>39</v>
      </c>
      <c r="D3" s="5">
        <f t="shared" ref="D3:D10" si="0">B3*C3</f>
        <v>585</v>
      </c>
      <c r="E3" s="5">
        <f t="shared" ref="E3:E10" si="1">D3*15%</f>
        <v>87.75</v>
      </c>
      <c r="F3" s="5">
        <f t="shared" ref="F3:F10" si="2">D3+E3</f>
        <v>672.75</v>
      </c>
    </row>
    <row r="4" spans="1:6" x14ac:dyDescent="0.2">
      <c r="A4" s="1" t="s">
        <v>19</v>
      </c>
      <c r="B4" s="10">
        <v>18</v>
      </c>
      <c r="C4" s="5">
        <v>639</v>
      </c>
      <c r="D4" s="5">
        <f t="shared" si="0"/>
        <v>11502</v>
      </c>
      <c r="E4" s="5">
        <f t="shared" si="1"/>
        <v>1725.3</v>
      </c>
      <c r="F4" s="5">
        <f t="shared" si="2"/>
        <v>13227.3</v>
      </c>
    </row>
    <row r="5" spans="1:6" x14ac:dyDescent="0.2">
      <c r="A5" s="1" t="s">
        <v>21</v>
      </c>
      <c r="B5" s="10">
        <v>13</v>
      </c>
      <c r="C5" s="5">
        <v>259</v>
      </c>
      <c r="D5" s="5">
        <f t="shared" si="0"/>
        <v>3367</v>
      </c>
      <c r="E5" s="5">
        <f t="shared" si="1"/>
        <v>505.04999999999995</v>
      </c>
      <c r="F5" s="5">
        <f t="shared" si="2"/>
        <v>3872.05</v>
      </c>
    </row>
    <row r="6" spans="1:6" x14ac:dyDescent="0.2">
      <c r="A6" s="1" t="s">
        <v>26</v>
      </c>
      <c r="B6" s="10">
        <v>9</v>
      </c>
      <c r="C6" s="5">
        <v>109</v>
      </c>
      <c r="D6" s="5">
        <f t="shared" si="0"/>
        <v>981</v>
      </c>
      <c r="E6" s="5">
        <f t="shared" si="1"/>
        <v>147.15</v>
      </c>
      <c r="F6" s="5">
        <f t="shared" si="2"/>
        <v>1128.1500000000001</v>
      </c>
    </row>
    <row r="7" spans="1:6" x14ac:dyDescent="0.2">
      <c r="A7" s="1" t="s">
        <v>23</v>
      </c>
      <c r="B7" s="10">
        <v>10</v>
      </c>
      <c r="C7" s="5">
        <v>170</v>
      </c>
      <c r="D7" s="5">
        <f t="shared" si="0"/>
        <v>1700</v>
      </c>
      <c r="E7" s="5">
        <f t="shared" si="1"/>
        <v>255</v>
      </c>
      <c r="F7" s="5">
        <f t="shared" si="2"/>
        <v>1955</v>
      </c>
    </row>
    <row r="8" spans="1:6" x14ac:dyDescent="0.2">
      <c r="A8" s="1" t="s">
        <v>24</v>
      </c>
      <c r="B8" s="10">
        <v>8</v>
      </c>
      <c r="C8" s="5">
        <v>249</v>
      </c>
      <c r="D8" s="5">
        <f t="shared" si="0"/>
        <v>1992</v>
      </c>
      <c r="E8" s="5">
        <f t="shared" si="1"/>
        <v>298.8</v>
      </c>
      <c r="F8" s="5">
        <f t="shared" si="2"/>
        <v>2290.8000000000002</v>
      </c>
    </row>
    <row r="9" spans="1:6" x14ac:dyDescent="0.2">
      <c r="A9" s="1" t="s">
        <v>22</v>
      </c>
      <c r="B9" s="10">
        <v>12</v>
      </c>
      <c r="C9" s="5">
        <v>59</v>
      </c>
      <c r="D9" s="5">
        <f t="shared" si="0"/>
        <v>708</v>
      </c>
      <c r="E9" s="5">
        <f t="shared" si="1"/>
        <v>106.2</v>
      </c>
      <c r="F9" s="5">
        <f t="shared" si="2"/>
        <v>814.2</v>
      </c>
    </row>
    <row r="10" spans="1:6" x14ac:dyDescent="0.2">
      <c r="A10" s="1" t="s">
        <v>20</v>
      </c>
      <c r="B10" s="10">
        <v>11</v>
      </c>
      <c r="C10" s="5">
        <v>17</v>
      </c>
      <c r="D10" s="5">
        <f t="shared" si="0"/>
        <v>187</v>
      </c>
      <c r="E10" s="5">
        <f t="shared" si="1"/>
        <v>28.05</v>
      </c>
      <c r="F10" s="5">
        <f t="shared" si="2"/>
        <v>215.05</v>
      </c>
    </row>
    <row r="11" spans="1:6" x14ac:dyDescent="0.2">
      <c r="A11" s="1"/>
      <c r="B11" s="10"/>
      <c r="C11" s="1"/>
      <c r="D11" s="1"/>
      <c r="E11" s="1"/>
      <c r="F1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Component sales</vt:lpstr>
      <vt:lpstr>Sales per Branch</vt:lpstr>
      <vt:lpstr>Stocks</vt:lpstr>
      <vt:lpstr>Special prices</vt:lpstr>
      <vt:lpstr>Specials chart</vt:lpstr>
      <vt:lpstr>Branch sales</vt:lpstr>
      <vt:lpstr>Overall sales</vt:lpstr>
      <vt:lpstr>Overall sales chart</vt:lpstr>
      <vt:lpstr>Sales income</vt:lpstr>
    </vt:vector>
  </TitlesOfParts>
  <Company>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 Robertson</dc:creator>
  <cp:lastModifiedBy>Gay Robertson</cp:lastModifiedBy>
  <cp:lastPrinted>2011-06-01T21:06:55Z</cp:lastPrinted>
  <dcterms:created xsi:type="dcterms:W3CDTF">2005-02-04T02:35:11Z</dcterms:created>
  <dcterms:modified xsi:type="dcterms:W3CDTF">2016-10-14T00:39:49Z</dcterms:modified>
</cp:coreProperties>
</file>